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プランシート" sheetId="1" state="visible" r:id="rId1"/>
    <sheet name="目安表" sheetId="2" state="visible" r:id="rId2"/>
    <sheet name="リスト" sheetId="3" state="visible" r:id="rId3"/>
  </sheets>
  <definedNames/>
  <calcPr calcId="124519" fullCalcOnLoad="1"/>
</workbook>
</file>

<file path=xl/styles.xml><?xml version="1.0" encoding="utf-8"?>
<styleSheet xmlns="http://schemas.openxmlformats.org/spreadsheetml/2006/main">
  <numFmts count="1">
    <numFmt numFmtId="164" formatCode="yyyy/m/d"/>
  </numFmts>
  <fonts count="8">
    <font>
      <name val="Calibri"/>
      <family val="2"/>
      <color theme="1"/>
      <sz val="11"/>
      <scheme val="minor"/>
    </font>
    <font>
      <name val="Arial"/>
      <b val="1"/>
      <color rgb="00FFFFFF"/>
      <sz val="10"/>
    </font>
    <font>
      <name val="Arial"/>
      <sz val="10"/>
    </font>
    <font>
      <name val="Arial"/>
      <color rgb="000000FF"/>
      <sz val="10"/>
    </font>
    <font>
      <name val="Arial"/>
      <color rgb="00555555"/>
      <sz val="9"/>
    </font>
    <font>
      <name val="Arial"/>
      <b val="1"/>
      <sz val="14"/>
    </font>
    <font>
      <name val="Arial"/>
      <b val="1"/>
      <sz val="10"/>
    </font>
    <font>
      <name val="Arial"/>
      <color rgb="00999999"/>
      <sz val="9"/>
    </font>
  </fonts>
  <fills count="5">
    <fill>
      <patternFill/>
    </fill>
    <fill>
      <patternFill patternType="gray125"/>
    </fill>
    <fill>
      <patternFill patternType="solid">
        <fgColor rgb="004EC5B8"/>
      </patternFill>
    </fill>
    <fill>
      <patternFill patternType="solid">
        <fgColor rgb="00E8F6F4"/>
      </patternFill>
    </fill>
    <fill>
      <patternFill patternType="solid">
        <fgColor rgb="00FFF2CC"/>
      </patternFill>
    </fill>
  </fills>
  <borders count="2">
    <border>
      <left/>
      <right/>
      <top/>
      <bottom/>
      <diagonal/>
    </border>
    <border>
      <left style="thin">
        <color rgb="00BBBBBB"/>
      </left>
      <right style="thin">
        <color rgb="00BBBBBB"/>
      </right>
      <top style="thin">
        <color rgb="00BBBBBB"/>
      </top>
      <bottom style="thin">
        <color rgb="00BBBBBB"/>
      </bottom>
    </border>
  </borders>
  <cellStyleXfs count="1">
    <xf numFmtId="0" fontId="0" fillId="0" borderId="0"/>
  </cellStyleXfs>
  <cellXfs count="21">
    <xf numFmtId="0" fontId="0" fillId="0" borderId="0" pivotButton="0" quotePrefix="0" xfId="0"/>
    <xf numFmtId="0" fontId="5" fillId="0" borderId="0" pivotButton="0" quotePrefix="0" xfId="0"/>
    <xf numFmtId="0" fontId="4" fillId="0" borderId="0" pivotButton="0" quotePrefix="0" xfId="0"/>
    <xf numFmtId="0" fontId="6" fillId="3" borderId="1" pivotButton="0" quotePrefix="0" xfId="0"/>
    <xf numFmtId="164" fontId="2" fillId="0" borderId="1" applyAlignment="1" pivotButton="0" quotePrefix="0" xfId="0">
      <alignment horizontal="center" vertical="center" wrapText="1"/>
    </xf>
    <xf numFmtId="0" fontId="2" fillId="0" borderId="1" applyAlignment="1" pivotButton="0" quotePrefix="0" xfId="0">
      <alignment horizontal="center" vertical="center" wrapText="1"/>
    </xf>
    <xf numFmtId="0" fontId="6" fillId="0" borderId="0" pivotButton="0" quotePrefix="0" xfId="0"/>
    <xf numFmtId="0" fontId="1" fillId="2" borderId="1" applyAlignment="1" pivotButton="0" quotePrefix="0" xfId="0">
      <alignment horizontal="center" vertical="center" wrapText="1"/>
    </xf>
    <xf numFmtId="0" fontId="3" fillId="4" borderId="1" applyAlignment="1" pivotButton="0" quotePrefix="0" xfId="0">
      <alignment horizontal="center" vertical="center" wrapText="1"/>
    </xf>
    <xf numFmtId="0" fontId="7" fillId="0" borderId="1" applyAlignment="1" pivotButton="0" quotePrefix="0" xfId="0">
      <alignment horizontal="center" vertical="center" wrapText="1"/>
    </xf>
    <xf numFmtId="0" fontId="3" fillId="4" borderId="1" applyAlignment="1" pivotButton="0" quotePrefix="0" xfId="0">
      <alignment vertical="center" wrapText="1"/>
    </xf>
    <xf numFmtId="3" fontId="2" fillId="0" borderId="1" applyAlignment="1" pivotButton="0" quotePrefix="0" xfId="0">
      <alignment horizontal="center" vertical="center" wrapText="1"/>
    </xf>
    <xf numFmtId="3" fontId="3" fillId="4" borderId="1" applyAlignment="1" pivotButton="0" quotePrefix="0" xfId="0">
      <alignment horizontal="center" vertical="center" wrapText="1"/>
    </xf>
    <xf numFmtId="0" fontId="6" fillId="3" borderId="1" applyAlignment="1" pivotButton="0" quotePrefix="0" xfId="0">
      <alignment horizontal="center" vertical="center" wrapText="1"/>
    </xf>
    <xf numFmtId="3" fontId="6" fillId="3" borderId="1" applyAlignment="1" pivotButton="0" quotePrefix="0" xfId="0">
      <alignment horizontal="center" vertical="center" wrapText="1"/>
    </xf>
    <xf numFmtId="0" fontId="2" fillId="0" borderId="1" applyAlignment="1" pivotButton="0" quotePrefix="0" xfId="0">
      <alignment vertical="center" wrapText="1"/>
    </xf>
    <xf numFmtId="3" fontId="3" fillId="0" borderId="1" applyAlignment="1" pivotButton="0" quotePrefix="0" xfId="0">
      <alignment vertical="center" wrapText="1"/>
    </xf>
    <xf numFmtId="0" fontId="3" fillId="0" borderId="1" applyAlignment="1" pivotButton="0" quotePrefix="0" xfId="0">
      <alignment vertical="center" wrapText="1"/>
    </xf>
    <xf numFmtId="3" fontId="2" fillId="0" borderId="1" applyAlignment="1" pivotButton="0" quotePrefix="0" xfId="0">
      <alignment vertical="center" wrapText="1"/>
    </xf>
    <xf numFmtId="0" fontId="1" fillId="2" borderId="0" applyAlignment="1" pivotButton="0" quotePrefix="0" xfId="0">
      <alignment horizontal="center" vertical="center" wrapText="1"/>
    </xf>
    <xf numFmtId="0" fontId="2"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9"/>
  <sheetViews>
    <sheetView showGridLines="0" workbookViewId="0">
      <selection activeCell="A1" sqref="A1"/>
    </sheetView>
  </sheetViews>
  <sheetFormatPr baseColWidth="8" defaultRowHeight="15"/>
  <cols>
    <col width="22" customWidth="1" min="1" max="1"/>
    <col width="34" customWidth="1" min="2" max="2"/>
    <col width="18" customWidth="1" min="3" max="3"/>
    <col width="26" customWidth="1" min="4" max="4"/>
    <col width="16" customWidth="1" min="5" max="5"/>
    <col width="20" customWidth="1" min="6" max="6"/>
    <col width="14" customWidth="1" min="7" max="7"/>
    <col width="18" customWidth="1" min="8" max="8"/>
  </cols>
  <sheetData>
    <row r="1">
      <c r="A1" s="1" t="inlineStr">
        <is>
          <t>教育費プランシート：教育費の「山」と、月の積立額を出す</t>
        </is>
      </c>
    </row>
    <row r="2">
      <c r="A2" s="2" t="inlineStr">
        <is>
          <t>黄色のセルに入力します（青い文字）。ほかのセルは自動で計算されます。1行目の「例）長女」は、消して自分の家の数字に書きかえてください。</t>
        </is>
      </c>
    </row>
    <row r="3">
      <c r="A3" s="2" t="inlineStr">
        <is>
          <t>このシートは、目標額と月の積立額を出すための計算用です。保険や投資の商品をすすめるものではありません。</t>
        </is>
      </c>
    </row>
    <row r="5">
      <c r="A5" s="3" t="inlineStr">
        <is>
          <t>今日の日付</t>
        </is>
      </c>
      <c r="B5" s="4">
        <f>TODAY()</f>
        <v/>
      </c>
      <c r="C5" s="3" t="inlineStr">
        <is>
          <t>今年度（4月始まり）</t>
        </is>
      </c>
      <c r="D5" s="5">
        <f>YEAR(B5)-IF(MONTH(B5)&lt;4,1,0)</f>
        <v/>
      </c>
    </row>
    <row r="7">
      <c r="A7" s="6" t="inlineStr">
        <is>
          <t>① 教育費の「山」は、いつ来る？（子どもの今の学年を選ぶ）</t>
        </is>
      </c>
    </row>
    <row r="8">
      <c r="A8" s="7" t="inlineStr">
        <is>
          <t>子ども（呼び名でOK）</t>
        </is>
      </c>
      <c r="B8" s="7" t="inlineStr">
        <is>
          <t>今の学年</t>
        </is>
      </c>
      <c r="C8" s="7" t="inlineStr">
        <is>
          <t>計算用（自動・さわらない）</t>
        </is>
      </c>
      <c r="D8" s="7" t="inlineStr">
        <is>
          <t>中学入学</t>
        </is>
      </c>
      <c r="E8" s="7" t="inlineStr">
        <is>
          <t>高校入学</t>
        </is>
      </c>
      <c r="F8" s="7" t="inlineStr">
        <is>
          <t>進学（大学など）</t>
        </is>
      </c>
    </row>
    <row r="9">
      <c r="A9" s="8" t="inlineStr">
        <is>
          <t>例）長女</t>
        </is>
      </c>
      <c r="B9" s="8" t="inlineStr">
        <is>
          <t>高2</t>
        </is>
      </c>
      <c r="C9" s="9">
        <f>IF(B9="","",MATCH(B9,リスト!$A$2:$A$13,0))</f>
        <v/>
      </c>
      <c r="D9" s="5">
        <f>IF(C9="","",IF(C9&lt;=6,($D$5+7-C9)&amp;"年4月","済"))</f>
        <v/>
      </c>
      <c r="E9" s="5">
        <f>IF(C9="","",IF(C9&lt;=9,($D$5+10-C9)&amp;"年4月","済"))</f>
        <v/>
      </c>
      <c r="F9" s="5">
        <f>IF(C9="","",IF(C9&lt;=12,($D$5+13-C9)&amp;"年4月","済"))</f>
        <v/>
      </c>
    </row>
    <row r="10">
      <c r="A10" s="8" t="n"/>
      <c r="B10" s="8" t="n"/>
      <c r="C10" s="9">
        <f>IF(B10="","",MATCH(B10,リスト!$A$2:$A$13,0))</f>
        <v/>
      </c>
      <c r="D10" s="5">
        <f>IF(C10="","",IF(C10&lt;=6,($D$5+7-C10)&amp;"年4月","済"))</f>
        <v/>
      </c>
      <c r="E10" s="5">
        <f>IF(C10="","",IF(C10&lt;=9,($D$5+10-C10)&amp;"年4月","済"))</f>
        <v/>
      </c>
      <c r="F10" s="5">
        <f>IF(C10="","",IF(C10&lt;=12,($D$5+13-C10)&amp;"年4月","済"))</f>
        <v/>
      </c>
    </row>
    <row r="11">
      <c r="A11" s="8" t="n"/>
      <c r="B11" s="8" t="n"/>
      <c r="C11" s="9">
        <f>IF(B11="","",MATCH(B11,リスト!$A$2:$A$13,0))</f>
        <v/>
      </c>
      <c r="D11" s="5">
        <f>IF(C11="","",IF(C11&lt;=6,($D$5+7-C11)&amp;"年4月","済"))</f>
        <v/>
      </c>
      <c r="E11" s="5">
        <f>IF(C11="","",IF(C11&lt;=9,($D$5+10-C11)&amp;"年4月","済"))</f>
        <v/>
      </c>
      <c r="F11" s="5">
        <f>IF(C11="","",IF(C11&lt;=12,($D$5+13-C11)&amp;"年4月","済"))</f>
        <v/>
      </c>
    </row>
    <row r="12">
      <c r="A12" s="8" t="n"/>
      <c r="B12" s="8" t="n"/>
      <c r="C12" s="9">
        <f>IF(B12="","",MATCH(B12,リスト!$A$2:$A$13,0))</f>
        <v/>
      </c>
      <c r="D12" s="5">
        <f>IF(C12="","",IF(C12&lt;=6,($D$5+7-C12)&amp;"年4月","済"))</f>
        <v/>
      </c>
      <c r="E12" s="5">
        <f>IF(C12="","",IF(C12&lt;=9,($D$5+10-C12)&amp;"年4月","済"))</f>
        <v/>
      </c>
      <c r="F12" s="5">
        <f>IF(C12="","",IF(C12&lt;=12,($D$5+13-C12)&amp;"年4月","済"))</f>
        <v/>
      </c>
    </row>
    <row r="14">
      <c r="A14" s="6" t="inlineStr">
        <is>
          <t>② 山ごとの、目標額と月の積立額（山ごとに1行）</t>
        </is>
      </c>
    </row>
    <row r="15" ht="44" customHeight="1">
      <c r="A15" s="7" t="inlineStr">
        <is>
          <t>子ども（呼び名でOK）</t>
        </is>
      </c>
      <c r="B15" s="7" t="inlineStr">
        <is>
          <t>何の費用？（リストから選ぶ）</t>
        </is>
      </c>
      <c r="C15" s="7" t="inlineStr">
        <is>
          <t>目標額の目安（自動）</t>
        </is>
      </c>
      <c r="D15" s="7" t="inlineStr">
        <is>
          <t>目標額（自分で決めた金額があれば入力）</t>
        </is>
      </c>
      <c r="E15" s="7" t="inlineStr">
        <is>
          <t>今あるお金（円）</t>
        </is>
      </c>
      <c r="F15" s="7" t="inlineStr">
        <is>
          <t>いつまでに（年・その年の4月まで）</t>
        </is>
      </c>
      <c r="G15" s="7" t="inlineStr">
        <is>
          <t>残りの月数</t>
        </is>
      </c>
      <c r="H15" s="7" t="inlineStr">
        <is>
          <t>月の積立額（円）</t>
        </is>
      </c>
    </row>
    <row r="16" ht="30" customHeight="1">
      <c r="A16" s="10" t="inlineStr">
        <is>
          <t>例）長女</t>
        </is>
      </c>
      <c r="B16" s="10" t="inlineStr">
        <is>
          <t>私立大学・理科系（4年間の学費）</t>
        </is>
      </c>
      <c r="C16" s="11">
        <f>IF(B16="","",IFERROR(INDEX(目安表!$E$2:$E$11,MATCH(B16,目安表!$A$2:$A$11,0)),""))</f>
        <v/>
      </c>
      <c r="D16" s="12" t="n"/>
      <c r="E16" s="12" t="n">
        <v>3000000</v>
      </c>
      <c r="F16" s="8" t="n">
        <v>2028</v>
      </c>
      <c r="G16" s="5">
        <f>IF(F16="","",MAX(1,(F16-YEAR($B$5))*12+(4-MONTH($B$5))))</f>
        <v/>
      </c>
      <c r="H16" s="11">
        <f>IF(OR(G16="",AND(C16="",D16="")),"",ROUNDUP(MAX(0,IF(D16&lt;&gt;"",D16,C16)-IF(E16="",0,E16))/G16/100,0)*100)</f>
        <v/>
      </c>
    </row>
    <row r="17">
      <c r="A17" s="10" t="n"/>
      <c r="B17" s="10" t="n"/>
      <c r="C17" s="11">
        <f>IF(B17="","",IFERROR(INDEX(目安表!$E$2:$E$11,MATCH(B17,目安表!$A$2:$A$11,0)),""))</f>
        <v/>
      </c>
      <c r="D17" s="12" t="n"/>
      <c r="E17" s="12" t="n"/>
      <c r="F17" s="8" t="n"/>
      <c r="G17" s="5">
        <f>IF(F17="","",MAX(1,(F17-YEAR($B$5))*12+(4-MONTH($B$5))))</f>
        <v/>
      </c>
      <c r="H17" s="11">
        <f>IF(OR(G17="",AND(C17="",D17="")),"",ROUNDUP(MAX(0,IF(D17&lt;&gt;"",D17,C17)-IF(E17="",0,E17))/G17/100,0)*100)</f>
        <v/>
      </c>
    </row>
    <row r="18">
      <c r="A18" s="10" t="n"/>
      <c r="B18" s="10" t="n"/>
      <c r="C18" s="11">
        <f>IF(B18="","",IFERROR(INDEX(目安表!$E$2:$E$11,MATCH(B18,目安表!$A$2:$A$11,0)),""))</f>
        <v/>
      </c>
      <c r="D18" s="12" t="n"/>
      <c r="E18" s="12" t="n"/>
      <c r="F18" s="8" t="n"/>
      <c r="G18" s="5">
        <f>IF(F18="","",MAX(1,(F18-YEAR($B$5))*12+(4-MONTH($B$5))))</f>
        <v/>
      </c>
      <c r="H18" s="11">
        <f>IF(OR(G18="",AND(C18="",D18="")),"",ROUNDUP(MAX(0,IF(D18&lt;&gt;"",D18,C18)-IF(E18="",0,E18))/G18/100,0)*100)</f>
        <v/>
      </c>
    </row>
    <row r="19">
      <c r="A19" s="10" t="n"/>
      <c r="B19" s="10" t="n"/>
      <c r="C19" s="11">
        <f>IF(B19="","",IFERROR(INDEX(目安表!$E$2:$E$11,MATCH(B19,目安表!$A$2:$A$11,0)),""))</f>
        <v/>
      </c>
      <c r="D19" s="12" t="n"/>
      <c r="E19" s="12" t="n"/>
      <c r="F19" s="8" t="n"/>
      <c r="G19" s="5">
        <f>IF(F19="","",MAX(1,(F19-YEAR($B$5))*12+(4-MONTH($B$5))))</f>
        <v/>
      </c>
      <c r="H19" s="11">
        <f>IF(OR(G19="",AND(C19="",D19="")),"",ROUNDUP(MAX(0,IF(D19&lt;&gt;"",D19,C19)-IF(E19="",0,E19))/G19/100,0)*100)</f>
        <v/>
      </c>
    </row>
    <row r="20">
      <c r="A20" s="10" t="n"/>
      <c r="B20" s="10" t="n"/>
      <c r="C20" s="11">
        <f>IF(B20="","",IFERROR(INDEX(目安表!$E$2:$E$11,MATCH(B20,目安表!$A$2:$A$11,0)),""))</f>
        <v/>
      </c>
      <c r="D20" s="12" t="n"/>
      <c r="E20" s="12" t="n"/>
      <c r="F20" s="8" t="n"/>
      <c r="G20" s="5">
        <f>IF(F20="","",MAX(1,(F20-YEAR($B$5))*12+(4-MONTH($B$5))))</f>
        <v/>
      </c>
      <c r="H20" s="11">
        <f>IF(OR(G20="",AND(C20="",D20="")),"",ROUNDUP(MAX(0,IF(D20&lt;&gt;"",D20,C20)-IF(E20="",0,E20))/G20/100,0)*100)</f>
        <v/>
      </c>
    </row>
    <row r="21">
      <c r="A21" s="10" t="n"/>
      <c r="B21" s="10" t="n"/>
      <c r="C21" s="11">
        <f>IF(B21="","",IFERROR(INDEX(目安表!$E$2:$E$11,MATCH(B21,目安表!$A$2:$A$11,0)),""))</f>
        <v/>
      </c>
      <c r="D21" s="12" t="n"/>
      <c r="E21" s="12" t="n"/>
      <c r="F21" s="8" t="n"/>
      <c r="G21" s="5">
        <f>IF(F21="","",MAX(1,(F21-YEAR($B$5))*12+(4-MONTH($B$5))))</f>
        <v/>
      </c>
      <c r="H21" s="11">
        <f>IF(OR(G21="",AND(C21="",D21="")),"",ROUNDUP(MAX(0,IF(D21&lt;&gt;"",D21,C21)-IF(E21="",0,E21))/G21/100,0)*100)</f>
        <v/>
      </c>
    </row>
    <row r="22">
      <c r="G22" s="13" t="inlineStr">
        <is>
          <t>月の積立額の合計</t>
        </is>
      </c>
      <c r="H22" s="14">
        <f>SUM(H16:H21)</f>
        <v/>
      </c>
    </row>
    <row r="24">
      <c r="A24" s="2" t="inlineStr">
        <is>
          <t>【計算のしかた】月の積立額 ＝（目標額 － 今あるお金）÷ 残りの月数。100円単位で切り上げます。</t>
        </is>
      </c>
    </row>
    <row r="25">
      <c r="A25" s="2" t="inlineStr">
        <is>
          <t>【残りの月数】今日から、「いつまでに」で入れた年の4月までの月数です（最低1か月）。</t>
        </is>
      </c>
    </row>
    <row r="26">
      <c r="A26" s="2" t="inlineStr">
        <is>
          <t>【目標額】「目標額（自分で決めた金額）」に入力すると、目安の代わりに使われます。</t>
        </is>
      </c>
    </row>
    <row r="27">
      <c r="A27" s="2" t="inlineStr">
        <is>
          <t>【ふくまれないもの】受験費用、一人暮らしの費用（仕送り）、入学金を払ったあと進学しなかった学校への納付金など（「世間の平均」の行は、受験費用・塾・通学費などを含みます）。</t>
        </is>
      </c>
    </row>
    <row r="28">
      <c r="A28" s="2" t="inlineStr">
        <is>
          <t>【ご注意】金額は目安です。学校や学部、地域で変わります。保険や投資については、専門家や公式の窓口で確認してください。</t>
        </is>
      </c>
    </row>
    <row r="29">
      <c r="A29" s="2" t="inlineStr">
        <is>
          <t>出典：文部科学省、日本政策金融公庫（くわしくは「目安表」シート）。作成：家計と通信費のミカタ</t>
        </is>
      </c>
    </row>
  </sheetData>
  <dataValidations count="3">
    <dataValidation sqref="B9:B12" showDropDown="0" showInputMessage="0" showErrorMessage="0" allowBlank="1" errorTitle="学年" error="リストから選んでください" type="list">
      <formula1>"小1,小2,小3,小4,小5,小6,中1,中2,中3,高1,高2,高3"</formula1>
    </dataValidation>
    <dataValidation sqref="B16:B21" showDropDown="0" showInputMessage="0" showErrorMessage="0" allowBlank="1" errorTitle="何の費用？" error="リストから選んでください" type="list">
      <formula1>目安表!$A$2:$A$11</formula1>
    </dataValidation>
    <dataValidation sqref="F16:F21" showDropDown="0" showInputMessage="0" showErrorMessage="0" allowBlank="1" errorTitle="いつまでに" error="西暦（例：2028）で入力してください" type="whole" operator="between">
      <formula1>2026</formula1>
      <formula2>2060</formula2>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44" customWidth="1" min="1" max="1"/>
    <col width="14" customWidth="1" min="2" max="2"/>
    <col width="18" customWidth="1" min="3" max="3"/>
    <col width="8" customWidth="1" min="4" max="4"/>
    <col width="16" customWidth="1" min="5" max="5"/>
    <col width="60" customWidth="1" min="6" max="6"/>
    <col width="46" customWidth="1" min="7" max="7"/>
  </cols>
  <sheetData>
    <row r="1" ht="30" customHeight="1">
      <c r="A1" s="7" t="inlineStr">
        <is>
          <t>項目</t>
        </is>
      </c>
      <c r="B1" s="7" t="inlineStr">
        <is>
          <t>初年度（円）</t>
        </is>
      </c>
      <c r="C1" s="7" t="inlineStr">
        <is>
          <t>2年目以降の年額（円）</t>
        </is>
      </c>
      <c r="D1" s="7" t="inlineStr">
        <is>
          <t>年数</t>
        </is>
      </c>
      <c r="E1" s="7" t="inlineStr">
        <is>
          <t>合計の目安（円）</t>
        </is>
      </c>
      <c r="F1" s="7" t="inlineStr">
        <is>
          <t>中身・前提</t>
        </is>
      </c>
      <c r="G1" s="7" t="inlineStr">
        <is>
          <t>出典</t>
        </is>
      </c>
    </row>
    <row r="2">
      <c r="A2" s="15" t="inlineStr">
        <is>
          <t>国立大学（4年間の学費）</t>
        </is>
      </c>
      <c r="B2" s="16" t="n">
        <v>817800</v>
      </c>
      <c r="C2" s="16" t="n">
        <v>535800</v>
      </c>
      <c r="D2" s="17" t="n">
        <v>4</v>
      </c>
      <c r="E2" s="18">
        <f>B2+C2*(D2-1)</f>
        <v/>
      </c>
      <c r="F2" s="15" t="inlineStr">
        <is>
          <t>入学料282,000円＋授業料 年535,800円（標準額）。受験費用・生活費は含まない</t>
        </is>
      </c>
      <c r="G2" s="15" t="inlineStr">
        <is>
          <t>文部科学省「国立大学と私立大学の授業料等の推移」</t>
        </is>
      </c>
    </row>
    <row r="3">
      <c r="A3" s="15" t="inlineStr">
        <is>
          <t>私立大学・文科系（4年間の学費）</t>
        </is>
      </c>
      <c r="B3" s="16" t="n">
        <v>1212235</v>
      </c>
      <c r="C3" s="16" t="n">
        <v>992284</v>
      </c>
      <c r="D3" s="17" t="n">
        <v>4</v>
      </c>
      <c r="E3" s="18">
        <f>B3+C3*(D3-1)</f>
        <v/>
      </c>
      <c r="F3" s="15" t="inlineStr">
        <is>
          <t>初年度＝授業料850,392円＋入学料219,951円＋施設設備費141,892円。2年目以降＝授業料＋施設設備費（同額と仮定。実験実習料などは含まない）</t>
        </is>
      </c>
      <c r="G3" s="15" t="inlineStr">
        <is>
          <t>文部科学省「令和7年度 私立大学入学者に係る初年度学生納付金等平均額の調査結果について」</t>
        </is>
      </c>
    </row>
    <row r="4">
      <c r="A4" s="15" t="inlineStr">
        <is>
          <t>私立大学・理科系（4年間の学費）</t>
        </is>
      </c>
      <c r="B4" s="16" t="n">
        <v>1602053</v>
      </c>
      <c r="C4" s="16" t="n">
        <v>1356691</v>
      </c>
      <c r="D4" s="17" t="n">
        <v>4</v>
      </c>
      <c r="E4" s="18">
        <f>B4+C4*(D4-1)</f>
        <v/>
      </c>
      <c r="F4" s="15" t="inlineStr">
        <is>
          <t>初年度＝授業料1,195,313円＋入学料245,362円＋施設設備費161,378円。2年目以降＝授業料＋施設設備費（同額と仮定）</t>
        </is>
      </c>
      <c r="G4" s="15" t="inlineStr">
        <is>
          <t>同上</t>
        </is>
      </c>
    </row>
    <row r="5">
      <c r="A5" s="15" t="inlineStr">
        <is>
          <t>私立大学・全体の平均（4年間の学費）</t>
        </is>
      </c>
      <c r="B5" s="16" t="n">
        <v>1380983</v>
      </c>
      <c r="C5" s="16" t="n">
        <v>1140619</v>
      </c>
      <c r="D5" s="17" t="n">
        <v>4</v>
      </c>
      <c r="E5" s="18">
        <f>B5+C5*(D5-1)</f>
        <v/>
      </c>
      <c r="F5" s="15" t="inlineStr">
        <is>
          <t>初年度＝授業料968,069円＋入学料240,365円＋施設設備費172,550円。2年目以降＝授業料＋施設設備費（同額と仮定）</t>
        </is>
      </c>
      <c r="G5" s="15" t="inlineStr">
        <is>
          <t>同上</t>
        </is>
      </c>
    </row>
    <row r="6">
      <c r="A6" s="15" t="inlineStr">
        <is>
          <t>【世間の平均】国公立大学の分（受験・塾・通学費なども含む）</t>
        </is>
      </c>
      <c r="B6" s="16" t="n">
        <v>4812000</v>
      </c>
      <c r="C6" s="16" t="n">
        <v>0</v>
      </c>
      <c r="D6" s="17" t="n">
        <v>1</v>
      </c>
      <c r="E6" s="18">
        <f>B6+C6*(D6-1)</f>
        <v/>
      </c>
      <c r="F6" s="15" t="inlineStr">
        <is>
          <t>高校入学〜大学卒業の累計743.0万円−高校3年間261.8万円。仕送りは含まない</t>
        </is>
      </c>
      <c r="G6" s="15" t="inlineStr">
        <is>
          <t>日本政策金融公庫「教育費負担の実態調査結果」令和3年度（2021年12月）</t>
        </is>
      </c>
    </row>
    <row r="7">
      <c r="A7" s="15" t="inlineStr">
        <is>
          <t>【世間の平均】私立大学・文系の分（同上）</t>
        </is>
      </c>
      <c r="B7" s="16" t="n">
        <v>6898000</v>
      </c>
      <c r="C7" s="16" t="n">
        <v>0</v>
      </c>
      <c r="D7" s="17" t="n">
        <v>1</v>
      </c>
      <c r="E7" s="18">
        <f>B7+C7*(D7-1)</f>
        <v/>
      </c>
      <c r="F7" s="15" t="inlineStr">
        <is>
          <t>累計951.6万円−高校3年間261.8万円。仕送りは含まない</t>
        </is>
      </c>
      <c r="G7" s="15" t="inlineStr">
        <is>
          <t>同上</t>
        </is>
      </c>
    </row>
    <row r="8">
      <c r="A8" s="15" t="inlineStr">
        <is>
          <t>【世間の平均】私立大学・理系の分（同上）</t>
        </is>
      </c>
      <c r="B8" s="16" t="n">
        <v>8216000</v>
      </c>
      <c r="C8" s="16" t="n">
        <v>0</v>
      </c>
      <c r="D8" s="17" t="n">
        <v>1</v>
      </c>
      <c r="E8" s="18">
        <f>B8+C8*(D8-1)</f>
        <v/>
      </c>
      <c r="F8" s="15" t="inlineStr">
        <is>
          <t>累計1,083.4万円−高校3年間261.8万円。仕送りは含まない</t>
        </is>
      </c>
      <c r="G8" s="15" t="inlineStr">
        <is>
          <t>同上</t>
        </is>
      </c>
    </row>
    <row r="9">
      <c r="A9" s="15" t="inlineStr">
        <is>
          <t>公立高校の入学時（わが家の例）</t>
        </is>
      </c>
      <c r="B9" s="16" t="n">
        <v>520000</v>
      </c>
      <c r="C9" s="16" t="n">
        <v>0</v>
      </c>
      <c r="D9" s="17" t="n">
        <v>1</v>
      </c>
      <c r="E9" s="18">
        <f>B9+C9*(D9-1)</f>
        <v/>
      </c>
      <c r="F9" s="15" t="inlineStr">
        <is>
          <t>制服・指定品、PC、教科書、自転車など。2025年度入学の実績</t>
        </is>
      </c>
      <c r="G9" s="15" t="inlineStr">
        <is>
          <t>わが家の実績</t>
        </is>
      </c>
    </row>
    <row r="10">
      <c r="A10" s="15" t="inlineStr">
        <is>
          <t>高校の修学旅行（わが家の例）</t>
        </is>
      </c>
      <c r="B10" s="16" t="n">
        <v>100000</v>
      </c>
      <c r="C10" s="16" t="n">
        <v>0</v>
      </c>
      <c r="D10" s="17" t="n">
        <v>1</v>
      </c>
      <c r="E10" s="18">
        <f>B10+C10*(D10-1)</f>
        <v/>
      </c>
      <c r="F10" s="15" t="inlineStr">
        <is>
          <t>約10万円</t>
        </is>
      </c>
      <c r="G10" s="15" t="inlineStr">
        <is>
          <t>わが家の実績</t>
        </is>
      </c>
    </row>
    <row r="11">
      <c r="A11" s="15" t="inlineStr">
        <is>
          <t>その他（自分で金額を決める）</t>
        </is>
      </c>
      <c r="B11" s="16" t="n">
        <v>0</v>
      </c>
      <c r="C11" s="16" t="n">
        <v>0</v>
      </c>
      <c r="D11" s="17" t="n">
        <v>1</v>
      </c>
      <c r="E11" s="18">
        <f>B11+C11*(D11-1)</f>
        <v/>
      </c>
      <c r="F11" s="15" t="inlineStr">
        <is>
          <t>この行を選んだら、プランシートの「目標額」に自分で入力します</t>
        </is>
      </c>
      <c r="G11" s="15" t="inlineStr"/>
    </row>
    <row r="13">
      <c r="A13" s="2" t="inlineStr">
        <is>
          <t>金額は2026年10月時点の公式の数字をもとにした目安です。最新の金額は、各出典で確認してください。</t>
        </is>
      </c>
    </row>
    <row r="14">
      <c r="A14" s="2" t="inlineStr">
        <is>
          <t>青い文字の数字は、公式の資料やわが家の実績から入れた値です。自分の家に合わせて変えてもかまいません。</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10" customWidth="1" min="1" max="1"/>
    <col width="8" customWidth="1" min="2" max="2"/>
  </cols>
  <sheetData>
    <row r="1">
      <c r="A1" s="19" t="inlineStr">
        <is>
          <t>学年</t>
        </is>
      </c>
      <c r="B1" s="19" t="inlineStr">
        <is>
          <t>番号</t>
        </is>
      </c>
    </row>
    <row r="2">
      <c r="A2" s="20" t="inlineStr">
        <is>
          <t>小1</t>
        </is>
      </c>
      <c r="B2" s="20" t="n">
        <v>1</v>
      </c>
    </row>
    <row r="3">
      <c r="A3" s="20" t="inlineStr">
        <is>
          <t>小2</t>
        </is>
      </c>
      <c r="B3" s="20" t="n">
        <v>2</v>
      </c>
    </row>
    <row r="4">
      <c r="A4" s="20" t="inlineStr">
        <is>
          <t>小3</t>
        </is>
      </c>
      <c r="B4" s="20" t="n">
        <v>3</v>
      </c>
    </row>
    <row r="5">
      <c r="A5" s="20" t="inlineStr">
        <is>
          <t>小4</t>
        </is>
      </c>
      <c r="B5" s="20" t="n">
        <v>4</v>
      </c>
    </row>
    <row r="6">
      <c r="A6" s="20" t="inlineStr">
        <is>
          <t>小5</t>
        </is>
      </c>
      <c r="B6" s="20" t="n">
        <v>5</v>
      </c>
    </row>
    <row r="7">
      <c r="A7" s="20" t="inlineStr">
        <is>
          <t>小6</t>
        </is>
      </c>
      <c r="B7" s="20" t="n">
        <v>6</v>
      </c>
    </row>
    <row r="8">
      <c r="A8" s="20" t="inlineStr">
        <is>
          <t>中1</t>
        </is>
      </c>
      <c r="B8" s="20" t="n">
        <v>7</v>
      </c>
    </row>
    <row r="9">
      <c r="A9" s="20" t="inlineStr">
        <is>
          <t>中2</t>
        </is>
      </c>
      <c r="B9" s="20" t="n">
        <v>8</v>
      </c>
    </row>
    <row r="10">
      <c r="A10" s="20" t="inlineStr">
        <is>
          <t>中3</t>
        </is>
      </c>
      <c r="B10" s="20" t="n">
        <v>9</v>
      </c>
    </row>
    <row r="11">
      <c r="A11" s="20" t="inlineStr">
        <is>
          <t>高1</t>
        </is>
      </c>
      <c r="B11" s="20" t="n">
        <v>10</v>
      </c>
    </row>
    <row r="12">
      <c r="A12" s="20" t="inlineStr">
        <is>
          <t>高2</t>
        </is>
      </c>
      <c r="B12" s="20" t="n">
        <v>11</v>
      </c>
    </row>
    <row r="13">
      <c r="A13" s="20" t="inlineStr">
        <is>
          <t>高3</t>
        </is>
      </c>
      <c r="B13" s="20" t="n">
        <v>12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2026-10-25T01:49:45Z</dcterms:created>
  <dcterms:modified xsi:type="dcterms:W3CDTF">2026-10-25T01:49:45Z</dcterms:modified>
</cp:coreProperties>
</file>